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12" documentId="13_ncr:1_{2FBC0CE6-9A07-4A5D-B9DE-D781EEB746F9}" xr6:coauthVersionLast="47" xr6:coauthVersionMax="47" xr10:uidLastSave="{4591E055-FF78-4EC2-B896-B018111C5065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<sst xmlns="http://schemas.openxmlformats.org/spreadsheetml/2006/main" count="55" uniqueCount="44">
  <si>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</si>
  <si>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</si>
  <si>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</si>
  <si>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</si>
  <si>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</si>
  <si>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</si>
  <si>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</si>
  <si>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</si>
  <si>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</si>
  <si>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</si>
  <si>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</si>
  <si>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</si>
  <si>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</si>
  <si>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</si>
  <si>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</si>
  <si>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</si>
  <si>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</si>
  <si>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</si>
  <si>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</si>
  <si>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</si>
  <si>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</si>
  <si>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</si>
  <si>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</si>
  <si>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</si>
  <si>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</si>
  <si>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</si>
  <si>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</si>
  <si>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</si>
  <si>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</si>
  <si>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</si>
  <si>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</si>
  <si>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</si>
  <si>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</si>
  <si>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</si>
  <si>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</si>
  <si>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</si>
  <si>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</si>
  <si>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デモ１</t>
    <phoneticPr fontId="1"/>
  </si>
  <si>
    <t>FIBﾄﾚｰﾄﾞ</t>
    <phoneticPr fontId="1"/>
  </si>
  <si>
    <t>FIBﾄﾚｰﾄﾞで、トレンド初期ゾーンの高値・安値ブレイクでエントリー</t>
    <rPh sb="14" eb="16">
      <t>ショキ</t>
    </rPh>
    <rPh sb="20" eb="22">
      <t>タカネ</t>
    </rPh>
    <rPh sb="23" eb="25">
      <t>ヤスネ</t>
    </rPh>
    <phoneticPr fontId="1"/>
  </si>
  <si>
    <t>デモ２</t>
    <phoneticPr fontId="1"/>
  </si>
  <si>
    <t>上記の気づきに感想を含め、記載しております。</t>
    <rPh sb="0" eb="2">
      <t>ジョウキ</t>
    </rPh>
    <rPh sb="3" eb="4">
      <t>キ</t>
    </rPh>
    <rPh sb="7" eb="9">
      <t>カンソウ</t>
    </rPh>
    <rPh sb="10" eb="11">
      <t>フク</t>
    </rPh>
    <rPh sb="13" eb="15">
      <t>キサイ</t>
    </rPh>
    <phoneticPr fontId="1"/>
  </si>
  <si>
    <t>今回のデモでは、FIBﾄﾚｰﾄﾞを企図しましたが、空振りに終わりました。相場がエントリーポイントまで下がらないなとの意識が強かったため、その後のエントリーチャンス（買いのEB）をスルーしてしまった。仕事から帰宅する過程で、エントリーチャンスが訪れた場合、今回のように、色々な要因が絡み、見逃してしまうケースが少なからずあるなと感じました。この点は過去チャートによる検証との違いのひとつであると感じました。ひとつ質問があります。デモ１の画像に記載したロジックで、下降トレンド初期と判断しました。戻りが23.6以上ありますが、今回のケースで、下降トレンド初期と判断したのは妥当だったでしょうか？</t>
    <rPh sb="0" eb="2">
      <t>コンカイ</t>
    </rPh>
    <rPh sb="17" eb="19">
      <t>キト</t>
    </rPh>
    <rPh sb="25" eb="27">
      <t>カラブ</t>
    </rPh>
    <rPh sb="29" eb="30">
      <t>オ</t>
    </rPh>
    <rPh sb="36" eb="38">
      <t>ソウバ</t>
    </rPh>
    <rPh sb="50" eb="51">
      <t>サ</t>
    </rPh>
    <rPh sb="58" eb="60">
      <t>イシキ</t>
    </rPh>
    <rPh sb="61" eb="62">
      <t>ツヨ</t>
    </rPh>
    <rPh sb="70" eb="71">
      <t>アト</t>
    </rPh>
    <rPh sb="82" eb="83">
      <t>カ</t>
    </rPh>
    <rPh sb="99" eb="101">
      <t>シゴト</t>
    </rPh>
    <rPh sb="103" eb="105">
      <t>キタク</t>
    </rPh>
    <rPh sb="107" eb="109">
      <t>カテイ</t>
    </rPh>
    <rPh sb="121" eb="122">
      <t>オトズ</t>
    </rPh>
    <rPh sb="124" eb="126">
      <t>バアイ</t>
    </rPh>
    <rPh sb="127" eb="129">
      <t>コンカイ</t>
    </rPh>
    <rPh sb="134" eb="136">
      <t>イロイロ</t>
    </rPh>
    <rPh sb="137" eb="139">
      <t>ヨウイン</t>
    </rPh>
    <rPh sb="140" eb="141">
      <t>カラ</t>
    </rPh>
    <rPh sb="143" eb="145">
      <t>ミノガ</t>
    </rPh>
    <rPh sb="154" eb="155">
      <t>スク</t>
    </rPh>
    <rPh sb="163" eb="164">
      <t>カン</t>
    </rPh>
    <rPh sb="171" eb="172">
      <t>テン</t>
    </rPh>
    <rPh sb="173" eb="175">
      <t>カコ</t>
    </rPh>
    <rPh sb="182" eb="184">
      <t>ケンショウ</t>
    </rPh>
    <rPh sb="186" eb="187">
      <t>チガ</t>
    </rPh>
    <rPh sb="196" eb="197">
      <t>カン</t>
    </rPh>
    <rPh sb="205" eb="207">
      <t>シツモン</t>
    </rPh>
    <rPh sb="217" eb="219">
      <t>ガゾウ</t>
    </rPh>
    <rPh sb="220" eb="222">
      <t>キサイ</t>
    </rPh>
    <rPh sb="230" eb="232">
      <t>カコウ</t>
    </rPh>
    <rPh sb="236" eb="238">
      <t>ショキ</t>
    </rPh>
    <rPh sb="239" eb="241">
      <t>ハンダン</t>
    </rPh>
    <rPh sb="246" eb="247">
      <t>モド</t>
    </rPh>
    <rPh sb="253" eb="255">
      <t>イジョウ</t>
    </rPh>
    <rPh sb="261" eb="263">
      <t>コンカイ</t>
    </rPh>
    <rPh sb="269" eb="271">
      <t>カコウ</t>
    </rPh>
    <rPh sb="275" eb="277">
      <t>ショキ</t>
    </rPh>
    <rPh sb="278" eb="280">
      <t>ハンダン</t>
    </rPh>
    <rPh sb="284" eb="286">
      <t>ダトウ</t>
    </rPh>
    <phoneticPr fontId="1"/>
  </si>
  <si>
    <t>今回、買いEBをスルーしてしまったことを踏まえ、次の内容をマイルールに追加する。負けトレード直後のトレードは、リベンジの感情で冷静なトレードが難しい為、特段の状況でない限り原則的に回避する。空振りトレードが確定した後、別のエントリーチャンスがないかを就寝まで、気を抜かずにチェックする。</t>
    <rPh sb="0" eb="2">
      <t>コンカイ</t>
    </rPh>
    <rPh sb="3" eb="4">
      <t>カ</t>
    </rPh>
    <rPh sb="20" eb="21">
      <t>フ</t>
    </rPh>
    <rPh sb="24" eb="25">
      <t>ツギ</t>
    </rPh>
    <rPh sb="26" eb="28">
      <t>ナイヨウ</t>
    </rPh>
    <rPh sb="35" eb="37">
      <t>ツイカ</t>
    </rPh>
    <rPh sb="40" eb="41">
      <t>マ</t>
    </rPh>
    <rPh sb="46" eb="48">
      <t>チョクゴ</t>
    </rPh>
    <rPh sb="60" eb="62">
      <t>カンジョウ</t>
    </rPh>
    <rPh sb="63" eb="65">
      <t>レイセイ</t>
    </rPh>
    <rPh sb="71" eb="72">
      <t>ムズカ</t>
    </rPh>
    <rPh sb="74" eb="75">
      <t>タメ</t>
    </rPh>
    <rPh sb="76" eb="78">
      <t>トクダン</t>
    </rPh>
    <rPh sb="79" eb="81">
      <t>ジョウキョウ</t>
    </rPh>
    <rPh sb="84" eb="85">
      <t>カギ</t>
    </rPh>
    <rPh sb="86" eb="88">
      <t>ゲンソク</t>
    </rPh>
    <rPh sb="88" eb="89">
      <t>マト</t>
    </rPh>
    <rPh sb="90" eb="92">
      <t>カイヒ</t>
    </rPh>
    <rPh sb="95" eb="97">
      <t>カラブ</t>
    </rPh>
    <rPh sb="103" eb="105">
      <t>カクテイ</t>
    </rPh>
    <rPh sb="107" eb="108">
      <t>アト</t>
    </rPh>
    <rPh sb="109" eb="110">
      <t>ベツ</t>
    </rPh>
    <rPh sb="125" eb="127">
      <t>シュウシン</t>
    </rPh>
    <rPh sb="130" eb="131">
      <t>キ</t>
    </rPh>
    <rPh sb="132" eb="133">
      <t>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</si>
</sst>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0" borderId="5" xfId="0" applyNumberFormat="1" applyFont="1" applyFill="1" applyBorder="1">
      <alignment vertical="center"/>
    </xf>
    <xf numFmtId="0" fontId="10" fillId="0" borderId="0" xfId="2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3</xdr:row>
      <xdr:rowOff>0</xdr:rowOff>
    </xdr:from>
    <xdr:to>
      <xdr:col>25</xdr:col>
      <xdr:colOff>439543</xdr:colOff>
      <xdr:row>38</xdr:row>
      <xdr:rowOff>124020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644E9D82-3B53-46DE-B319-1A2B51897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535781"/>
          <a:ext cx="15227105" cy="637480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41</xdr:row>
      <xdr:rowOff>71437</xdr:rowOff>
    </xdr:from>
    <xdr:to>
      <xdr:col>25</xdr:col>
      <xdr:colOff>372841</xdr:colOff>
      <xdr:row>76</xdr:row>
      <xdr:rowOff>109698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376688C6-B431-4B35-949F-3429CA8B6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393781"/>
          <a:ext cx="15160403" cy="62890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5" sqref="C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39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44476</v>
      </c>
      <c r="C9" s="50">
        <v>2</v>
      </c>
      <c r="D9" s="54">
        <v>0</v>
      </c>
      <c r="E9" s="55">
        <v>0</v>
      </c>
      <c r="F9" s="84">
        <v>0</v>
      </c>
      <c r="G9" s="22">
        <f>IF(D9="","",G8+M9)</f>
        <v>100000</v>
      </c>
      <c r="H9" s="22">
        <f t="shared" ref="H9" si="0">IF(E9="","",H8+N9)</f>
        <v>100000</v>
      </c>
      <c r="I9" s="22">
        <f t="shared" ref="I9" si="1">IF(F9="","",I8+O9)</f>
        <v>100000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0</v>
      </c>
      <c r="N9" s="42">
        <f>IF(E9="","",K9*E9)</f>
        <v>0</v>
      </c>
      <c r="O9" s="43">
        <f>IF(F9="","",L9*F9)</f>
        <v>0</v>
      </c>
      <c r="P9" s="40" t="s">
        <v>38</v>
      </c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3000</v>
      </c>
      <c r="K10" s="45">
        <f t="shared" ref="K10:K12" si="6">IF(H9="","",H9*0.03)</f>
        <v>3000</v>
      </c>
      <c r="L10" s="46">
        <f t="shared" ref="L10:L12" si="7">IF(I9="","",I9*0.03)</f>
        <v>3000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>
        <f>M59+G8</f>
        <v>100000</v>
      </c>
      <c r="H59" s="70">
        <f>N59+H8</f>
        <v>100000</v>
      </c>
      <c r="I59" s="71">
        <f>O59+I8</f>
        <v>100000</v>
      </c>
      <c r="J59" s="66" t="s">
        <v>30</v>
      </c>
      <c r="K59" s="67">
        <f>B58-B9</f>
        <v>-44476</v>
      </c>
      <c r="L59" s="68" t="s">
        <v>31</v>
      </c>
      <c r="M59" s="80">
        <f>SUM(M9:M58)</f>
        <v>0</v>
      </c>
      <c r="N59" s="81">
        <f>SUM(N9:N58)</f>
        <v>0</v>
      </c>
      <c r="O59" s="82">
        <f>SUM(O9:O58)</f>
        <v>0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1</v>
      </c>
      <c r="E61" s="7">
        <f>COUNTIF(E9:E58,0)</f>
        <v>1</v>
      </c>
      <c r="F61" s="7">
        <f>COUNTIF(F9:F58,0)</f>
        <v>1</v>
      </c>
      <c r="G61" s="75">
        <f>G59/G8</f>
        <v>1</v>
      </c>
      <c r="H61" s="76">
        <f t="shared" ref="H61" si="21">H59/H8</f>
        <v>1</v>
      </c>
      <c r="I61" s="77">
        <f>I59/I8</f>
        <v>1</v>
      </c>
      <c r="J61" s="64">
        <f>(G61-100%)*30/K59</f>
        <v>0</v>
      </c>
      <c r="K61" s="64">
        <f>(H61-100%)*30/K59</f>
        <v>0</v>
      </c>
      <c r="L61" s="65">
        <f>(I61-100%)*30/K59</f>
        <v>0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</v>
      </c>
      <c r="E62" s="73">
        <f t="shared" si="22"/>
        <v>0</v>
      </c>
      <c r="F62" s="74">
        <f>F59/(F59+F60+F61)</f>
        <v>0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49"/>
  <sheetViews>
    <sheetView zoomScale="80" zoomScaleNormal="80" workbookViewId="0">
      <selection activeCell="AD43" sqref="AD43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1" spans="2:2" x14ac:dyDescent="0.4">
      <c r="B41" s="52" t="s">
        <v>40</v>
      </c>
    </row>
    <row r="43" spans="2:2" x14ac:dyDescent="0.4">
      <c r="B43" s="85"/>
    </row>
    <row r="44" spans="2:2" x14ac:dyDescent="0.4">
      <c r="B44" s="85"/>
    </row>
    <row r="45" spans="2:2" x14ac:dyDescent="0.4">
      <c r="B45" s="85"/>
    </row>
    <row r="46" spans="2:2" x14ac:dyDescent="0.4">
      <c r="B46" s="85"/>
    </row>
    <row r="47" spans="2:2" x14ac:dyDescent="0.4">
      <c r="B47" s="85"/>
    </row>
    <row r="49" spans="2:2" x14ac:dyDescent="0.4">
      <c r="B49" s="85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H31" sqref="H31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42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26</v>
      </c>
    </row>
    <row r="12" spans="1:10" x14ac:dyDescent="0.4">
      <c r="A12" s="96" t="s">
        <v>41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2" t="s">
        <v>27</v>
      </c>
    </row>
    <row r="22" spans="1:10" x14ac:dyDescent="0.4">
      <c r="A22" s="96" t="s">
        <v>43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2021-10-07T23:36:26Z</dcterms:modified>
</cp:coreProperties>
</file>